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Wiederkehr\Desktop\"/>
    </mc:Choice>
  </mc:AlternateContent>
  <bookViews>
    <workbookView xWindow="0" yWindow="0" windowWidth="28800" windowHeight="13425"/>
  </bookViews>
  <sheets>
    <sheet name="Tarife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 s="1"/>
  <c r="G31" i="1" s="1"/>
  <c r="G32" i="1" s="1"/>
  <c r="G33" i="1" s="1"/>
  <c r="G34" i="1" s="1"/>
  <c r="G35" i="1" s="1"/>
  <c r="G36" i="1" s="1"/>
  <c r="G37" i="1" s="1"/>
  <c r="G38" i="1" s="1"/>
  <c r="D29" i="1"/>
  <c r="D30" i="1" s="1"/>
  <c r="D31" i="1" s="1"/>
  <c r="D32" i="1" s="1"/>
  <c r="D33" i="1" s="1"/>
  <c r="D34" i="1" s="1"/>
  <c r="D35" i="1" s="1"/>
  <c r="D36" i="1" s="1"/>
  <c r="D37" i="1" s="1"/>
  <c r="D38" i="1" s="1"/>
  <c r="K28" i="1"/>
  <c r="K29" i="1" s="1"/>
  <c r="K30" i="1" s="1"/>
  <c r="K31" i="1" s="1"/>
  <c r="K32" i="1" s="1"/>
  <c r="H28" i="1"/>
  <c r="E28" i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H29" i="1"/>
  <c r="H30" i="1" s="1"/>
  <c r="H31" i="1" s="1"/>
  <c r="H32" i="1" s="1"/>
  <c r="H33" i="1" s="1"/>
  <c r="H34" i="1" s="1"/>
  <c r="H35" i="1" s="1"/>
  <c r="H36" i="1" s="1"/>
  <c r="H37" i="1" s="1"/>
  <c r="H38" i="1" s="1"/>
</calcChain>
</file>

<file path=xl/sharedStrings.xml><?xml version="1.0" encoding="utf-8"?>
<sst xmlns="http://schemas.openxmlformats.org/spreadsheetml/2006/main" count="50" uniqueCount="20">
  <si>
    <t>Steuertarife</t>
  </si>
  <si>
    <t>Ohne Gewähr</t>
  </si>
  <si>
    <t>Direkte Bundessteuer (Tarif 2023; Art. 36 DBG)</t>
  </si>
  <si>
    <t>Stufe</t>
  </si>
  <si>
    <t>Betrag/Stufe</t>
  </si>
  <si>
    <t>Alleinstehende:</t>
  </si>
  <si>
    <t>Verheiratete:</t>
  </si>
  <si>
    <t>Steuerbares Einkommen:</t>
  </si>
  <si>
    <t>Steuer pro Jahr:</t>
  </si>
  <si>
    <t>Alleinstehend:</t>
  </si>
  <si>
    <t>Verheiratet:</t>
  </si>
  <si>
    <t>Einfacher Steuerbetrag:</t>
  </si>
  <si>
    <t>Steuerbares Vermögen:</t>
  </si>
  <si>
    <t>Kanton Luzern</t>
  </si>
  <si>
    <t>Tarif 2023</t>
  </si>
  <si>
    <t>Einkommen (§ 57 StG)</t>
  </si>
  <si>
    <t>Vermögen (§ 60 StG)</t>
  </si>
  <si>
    <t>© berechnungsblaetter.ch 06.22</t>
  </si>
  <si>
    <t>Name 2</t>
  </si>
  <si>
    <t>Name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</si>
</sst>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0"/>
  </numFmts>
  <fonts count="10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6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0" applyFont="1"/>
    <xf numFmtId="4" fontId="0" fillId="0" borderId="0" xfId="0" applyNumberFormat="1" applyAlignment="1">
      <alignment horizontal="right"/>
    </xf>
    <xf numFmtId="0" fontId="2" fillId="0" borderId="0" xfId="0" applyFont="1"/>
    <xf numFmtId="4" fontId="0" fillId="0" borderId="0" xfId="0" applyNumberFormat="1"/>
    <xf numFmtId="0" fontId="4" fillId="0" borderId="0" xfId="1" applyFont="1" applyAlignment="1" applyProtection="1">
      <alignment horizontal="left"/>
    </xf>
    <xf numFmtId="0" fontId="5" fillId="0" borderId="0" xfId="0" applyFont="1" applyFill="1"/>
    <xf numFmtId="4" fontId="0" fillId="0" borderId="0" xfId="0" applyNumberFormat="1" applyFill="1" applyAlignment="1">
      <alignment horizontal="right"/>
    </xf>
    <xf numFmtId="0" fontId="0" fillId="0" borderId="0" xfId="0" applyFill="1"/>
    <xf numFmtId="4" fontId="0" fillId="0" borderId="0" xfId="0" applyNumberFormat="1" applyFill="1"/>
    <xf numFmtId="4" fontId="6" fillId="0" borderId="0" xfId="0" applyNumberFormat="1" applyFont="1" applyAlignment="1">
      <alignment horizontal="centerContinuous"/>
    </xf>
    <xf numFmtId="4" fontId="0" fillId="0" borderId="0" xfId="0" applyNumberFormat="1" applyAlignment="1">
      <alignment horizontal="centerContinuous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/>
    <xf numFmtId="4" fontId="8" fillId="0" borderId="0" xfId="0" applyNumberFormat="1" applyFont="1" applyAlignment="1">
      <alignment horizontal="left"/>
    </xf>
    <xf numFmtId="4" fontId="8" fillId="0" borderId="0" xfId="0" applyNumberFormat="1" applyFont="1"/>
    <xf numFmtId="4" fontId="6" fillId="0" borderId="0" xfId="0" applyNumberFormat="1" applyFont="1"/>
    <xf numFmtId="4" fontId="7" fillId="2" borderId="0" xfId="0" applyNumberFormat="1" applyFont="1" applyFill="1" applyAlignment="1" applyProtection="1">
      <alignment horizontal="right"/>
      <protection locked="0"/>
    </xf>
    <xf numFmtId="0" fontId="6" fillId="0" borderId="0" xfId="0" applyFont="1"/>
    <xf numFmtId="4" fontId="7" fillId="0" borderId="0" xfId="0" applyNumberFormat="1" applyFont="1" applyAlignment="1">
      <alignment horizontal="right"/>
    </xf>
    <xf numFmtId="4" fontId="0" fillId="3" borderId="0" xfId="0" applyNumberFormat="1" applyFill="1"/>
    <xf numFmtId="4" fontId="6" fillId="3" borderId="0" xfId="0" applyNumberFormat="1" applyFont="1" applyFill="1"/>
    <xf numFmtId="0" fontId="9" fillId="0" borderId="0" xfId="0" applyFont="1"/>
    <xf numFmtId="4" fontId="6" fillId="0" borderId="0" xfId="0" applyNumberFormat="1" applyFont="1" applyAlignment="1" applyProtection="1">
      <alignment horizontal="centerContinuous"/>
    </xf>
    <xf numFmtId="4" fontId="0" fillId="0" borderId="0" xfId="0" applyNumberFormat="1" applyAlignment="1" applyProtection="1">
      <alignment horizontal="centerContinuous"/>
    </xf>
    <xf numFmtId="4" fontId="6" fillId="0" borderId="0" xfId="0" applyNumberFormat="1" applyFont="1" applyAlignment="1" applyProtection="1">
      <alignment horizontal="right"/>
    </xf>
    <xf numFmtId="4" fontId="8" fillId="0" borderId="0" xfId="0" applyNumberFormat="1" applyFont="1" applyAlignment="1" applyProtection="1">
      <alignment horizontal="left"/>
    </xf>
    <xf numFmtId="4" fontId="8" fillId="0" borderId="0" xfId="0" applyNumberFormat="1" applyFont="1" applyProtection="1"/>
    <xf numFmtId="4" fontId="6" fillId="0" borderId="0" xfId="0" applyNumberFormat="1" applyFont="1" applyProtection="1"/>
    <xf numFmtId="0" fontId="8" fillId="0" borderId="0" xfId="0" applyFont="1"/>
    <xf numFmtId="2" fontId="0" fillId="0" borderId="0" xfId="0" applyNumberFormat="1" applyProtection="1"/>
    <xf numFmtId="4" fontId="0" fillId="0" borderId="0" xfId="0" applyNumberFormat="1" applyProtection="1"/>
    <xf numFmtId="0" fontId="0" fillId="0" borderId="0" xfId="0" applyProtection="1"/>
    <xf numFmtId="0" fontId="9" fillId="0" borderId="0" xfId="0" applyFont="1" applyProtection="1"/>
    <xf numFmtId="4" fontId="0" fillId="0" borderId="0" xfId="0" applyNumberFormat="1" applyAlignment="1" applyProtection="1">
      <alignment horizontal="right"/>
    </xf>
    <xf numFmtId="0" fontId="5" fillId="4" borderId="0" xfId="0" applyFont="1" applyFill="1"/>
    <xf numFmtId="4" fontId="0" fillId="4" borderId="0" xfId="0" applyNumberFormat="1" applyFill="1" applyAlignment="1">
      <alignment horizontal="right"/>
    </xf>
    <xf numFmtId="0" fontId="0" fillId="4" borderId="0" xfId="0" applyFill="1"/>
    <xf numFmtId="4" fontId="0" fillId="4" borderId="0" xfId="0" applyNumberFormat="1" applyFill="1"/>
    <xf numFmtId="166" fontId="0" fillId="3" borderId="0" xfId="0" applyNumberFormat="1" applyFill="1" applyProtection="1"/>
    <xf numFmtId="4" fontId="6" fillId="3" borderId="0" xfId="0" applyNumberFormat="1" applyFont="1" applyFill="1" applyProtection="1"/>
    <xf numFmtId="2" fontId="0" fillId="0" borderId="0" xfId="0" applyNumberForma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rechnungsblaetter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O45"/>
  <sheetViews>
    <sheetView tabSelected="1" workbookViewId="0">
      <pane xSplit="3" topLeftCell="D1" activePane="topRight" state="frozen"/>
      <selection activeCell="A76" sqref="A76"/>
      <selection pane="topRight" activeCell="A4" sqref="A4"/>
    </sheetView>
  </sheetViews>
  <sheetFormatPr baseColWidth="10" defaultRowHeight="12.75" x14ac:dyDescent="0.2"/>
  <cols>
    <col min="1" max="1" width="23.5703125" customWidth="1"/>
    <col min="2" max="2" width="13.42578125" style="2" bestFit="1" customWidth="1"/>
    <col min="3" max="3" width="2.28515625" customWidth="1"/>
    <col min="4" max="4" width="12.140625" style="4" customWidth="1"/>
    <col min="5" max="5" width="11.42578125" style="4" customWidth="1"/>
    <col min="6" max="6" width="11.5703125" style="4" customWidth="1"/>
    <col min="7" max="7" width="13.85546875" style="4" customWidth="1"/>
    <col min="8" max="8" width="13.140625" customWidth="1"/>
    <col min="9" max="9" width="11" customWidth="1"/>
    <col min="10" max="10" width="12.140625" bestFit="1" customWidth="1"/>
    <col min="11" max="11" width="13.85546875" customWidth="1"/>
    <col min="13" max="13" width="12.140625" customWidth="1"/>
    <col min="15" max="15" width="13.7109375" customWidth="1"/>
  </cols>
  <sheetData>
    <row r="1" spans="1:9" ht="18" x14ac:dyDescent="0.25">
      <c r="A1" s="1" t="s">
        <v>0</v>
      </c>
      <c r="D1" s="3" t="s">
        <v>1</v>
      </c>
      <c r="G1" s="5" t="s">
        <v>17</v>
      </c>
    </row>
    <row r="3" spans="1:9" ht="15.75" x14ac:dyDescent="0.25">
      <c r="A3" s="6" t="s">
        <v>2</v>
      </c>
      <c r="B3" s="7"/>
      <c r="C3" s="8"/>
      <c r="D3" s="9"/>
    </row>
    <row r="4" spans="1:9" x14ac:dyDescent="0.2">
      <c r="D4" s="10" t="s">
        <v>3</v>
      </c>
      <c r="E4" s="11"/>
      <c r="F4" s="12" t="s">
        <v>4</v>
      </c>
      <c r="G4" s="10" t="s">
        <v>3</v>
      </c>
      <c r="H4" s="11"/>
      <c r="I4" s="12" t="s">
        <v>4</v>
      </c>
    </row>
    <row r="5" spans="1:9" x14ac:dyDescent="0.2">
      <c r="A5" s="13" t="s">
        <v>18</v>
      </c>
      <c r="D5" s="14" t="s">
        <v>5</v>
      </c>
      <c r="F5" s="12"/>
      <c r="G5" s="15" t="s">
        <v>6</v>
      </c>
      <c r="H5" s="4"/>
      <c r="I5" s="16"/>
    </row>
    <row r="6" spans="1:9" x14ac:dyDescent="0.2">
      <c r="A6" t="s">
        <v>7</v>
      </c>
      <c r="B6" s="17">
        <v>0</v>
      </c>
      <c r="D6" s="4">
        <v>0</v>
      </c>
      <c r="E6" s="4">
        <v>0</v>
      </c>
      <c r="F6" s="16">
        <v>0</v>
      </c>
      <c r="G6" s="4">
        <v>0</v>
      </c>
      <c r="H6" s="4">
        <v>0</v>
      </c>
      <c r="I6" s="16">
        <v>0</v>
      </c>
    </row>
    <row r="7" spans="1:9" x14ac:dyDescent="0.2">
      <c r="A7" s="18" t="s">
        <v>8</v>
      </c>
      <c r="B7" s="19"/>
      <c r="D7" s="20">
        <v>14800</v>
      </c>
      <c r="E7" s="4">
        <v>0</v>
      </c>
      <c r="F7" s="16">
        <v>0.77</v>
      </c>
      <c r="G7" s="20">
        <v>28800</v>
      </c>
      <c r="H7" s="4">
        <v>0</v>
      </c>
      <c r="I7" s="16">
        <v>1</v>
      </c>
    </row>
    <row r="8" spans="1:9" x14ac:dyDescent="0.2">
      <c r="A8" s="18" t="s">
        <v>9</v>
      </c>
      <c r="B8" s="19">
        <v>0</v>
      </c>
      <c r="D8" s="20">
        <v>32200</v>
      </c>
      <c r="E8" s="4">
        <f>E7+F7*(D8-D7)/100</f>
        <v>133.97999999999999</v>
      </c>
      <c r="F8" s="16">
        <v>0.88</v>
      </c>
      <c r="G8" s="20">
        <v>51800</v>
      </c>
      <c r="H8" s="4">
        <f>H7+I7*(G8-G7)/100</f>
        <v>230</v>
      </c>
      <c r="I8" s="16">
        <v>2</v>
      </c>
    </row>
    <row r="9" spans="1:9" x14ac:dyDescent="0.2">
      <c r="A9" s="18" t="s">
        <v>10</v>
      </c>
      <c r="B9" s="19">
        <v>0</v>
      </c>
      <c r="D9" s="20">
        <v>42200</v>
      </c>
      <c r="E9" s="4">
        <f t="shared" ref="E9:E15" si="0">E8+F8*(D9-D8)/100</f>
        <v>221.98</v>
      </c>
      <c r="F9" s="16">
        <v>2.64</v>
      </c>
      <c r="G9" s="20">
        <v>59400</v>
      </c>
      <c r="H9" s="4">
        <f t="shared" ref="H9:H20" si="1">H8+I8*(G9-G8)/100</f>
        <v>382</v>
      </c>
      <c r="I9" s="16">
        <v>3</v>
      </c>
    </row>
    <row r="10" spans="1:9" x14ac:dyDescent="0.2">
      <c r="D10" s="20">
        <v>56200</v>
      </c>
      <c r="E10" s="4">
        <f t="shared" si="0"/>
        <v>591.58000000000004</v>
      </c>
      <c r="F10" s="16">
        <v>2.97</v>
      </c>
      <c r="G10" s="20">
        <v>76700</v>
      </c>
      <c r="H10" s="4">
        <f t="shared" si="1"/>
        <v>901</v>
      </c>
      <c r="I10" s="16">
        <v>4</v>
      </c>
    </row>
    <row r="11" spans="1:9" x14ac:dyDescent="0.2">
      <c r="A11" s="13" t="s">
        <v>19</v>
      </c>
      <c r="D11" s="20">
        <v>73900</v>
      </c>
      <c r="E11" s="4">
        <f t="shared" si="0"/>
        <v>1117.27</v>
      </c>
      <c r="F11" s="16">
        <v>5.94</v>
      </c>
      <c r="G11" s="20">
        <v>92000</v>
      </c>
      <c r="H11" s="4">
        <f t="shared" si="1"/>
        <v>1513</v>
      </c>
      <c r="I11" s="16">
        <v>5</v>
      </c>
    </row>
    <row r="12" spans="1:9" x14ac:dyDescent="0.2">
      <c r="A12" t="s">
        <v>7</v>
      </c>
      <c r="B12" s="17">
        <v>0</v>
      </c>
      <c r="D12" s="20">
        <v>79600</v>
      </c>
      <c r="E12" s="4">
        <f t="shared" si="0"/>
        <v>1455.85</v>
      </c>
      <c r="F12" s="16">
        <v>6.6</v>
      </c>
      <c r="G12" s="20">
        <v>105400</v>
      </c>
      <c r="H12" s="4">
        <f t="shared" si="1"/>
        <v>2183</v>
      </c>
      <c r="I12" s="16">
        <v>6</v>
      </c>
    </row>
    <row r="13" spans="1:9" x14ac:dyDescent="0.2">
      <c r="A13" s="18" t="s">
        <v>8</v>
      </c>
      <c r="B13" s="19"/>
      <c r="D13" s="20">
        <v>105500</v>
      </c>
      <c r="E13" s="4">
        <f t="shared" si="0"/>
        <v>3165.25</v>
      </c>
      <c r="F13" s="16">
        <v>8.8000000000000007</v>
      </c>
      <c r="G13" s="20">
        <v>116900</v>
      </c>
      <c r="H13" s="4">
        <f t="shared" si="1"/>
        <v>2873</v>
      </c>
      <c r="I13" s="16">
        <v>7</v>
      </c>
    </row>
    <row r="14" spans="1:9" x14ac:dyDescent="0.2">
      <c r="A14" s="18" t="s">
        <v>9</v>
      </c>
      <c r="B14" s="19">
        <v>0</v>
      </c>
      <c r="D14" s="20">
        <v>137200</v>
      </c>
      <c r="E14" s="4">
        <f t="shared" si="0"/>
        <v>5954.85</v>
      </c>
      <c r="F14" s="16">
        <v>11</v>
      </c>
      <c r="G14" s="20">
        <v>126500</v>
      </c>
      <c r="H14" s="4">
        <f t="shared" si="1"/>
        <v>3545</v>
      </c>
      <c r="I14" s="16">
        <v>8</v>
      </c>
    </row>
    <row r="15" spans="1:9" x14ac:dyDescent="0.2">
      <c r="A15" s="18" t="s">
        <v>10</v>
      </c>
      <c r="B15" s="19">
        <v>0</v>
      </c>
      <c r="D15" s="20">
        <v>179400</v>
      </c>
      <c r="E15" s="4">
        <f t="shared" si="0"/>
        <v>10596.85</v>
      </c>
      <c r="F15" s="16">
        <v>13.2</v>
      </c>
      <c r="G15" s="20">
        <v>134200</v>
      </c>
      <c r="H15" s="4">
        <f t="shared" si="1"/>
        <v>4161</v>
      </c>
      <c r="I15" s="16">
        <v>9</v>
      </c>
    </row>
    <row r="16" spans="1:9" x14ac:dyDescent="0.2">
      <c r="D16" s="20">
        <v>769600</v>
      </c>
      <c r="E16" s="4">
        <f>E15+F15*(D16-D15)/100</f>
        <v>88503.25</v>
      </c>
      <c r="F16" s="16">
        <v>11.5</v>
      </c>
      <c r="G16" s="20">
        <v>139900</v>
      </c>
      <c r="H16" s="4">
        <f t="shared" si="1"/>
        <v>4674</v>
      </c>
      <c r="I16" s="16">
        <v>10</v>
      </c>
    </row>
    <row r="17" spans="1:15" x14ac:dyDescent="0.2">
      <c r="D17" s="20">
        <v>769700</v>
      </c>
      <c r="E17" s="20">
        <f>E16+F16*(D17-D16)/100</f>
        <v>88514.75</v>
      </c>
      <c r="F17" s="21">
        <v>11.5</v>
      </c>
      <c r="G17" s="20">
        <v>143800</v>
      </c>
      <c r="H17" s="4">
        <f t="shared" si="1"/>
        <v>5064</v>
      </c>
      <c r="I17" s="16">
        <v>11</v>
      </c>
    </row>
    <row r="18" spans="1:15" x14ac:dyDescent="0.2">
      <c r="D18"/>
      <c r="E18"/>
      <c r="F18"/>
      <c r="G18" s="20">
        <v>145800</v>
      </c>
      <c r="H18" s="4">
        <f t="shared" si="1"/>
        <v>5284</v>
      </c>
      <c r="I18" s="16">
        <v>12</v>
      </c>
    </row>
    <row r="19" spans="1:15" x14ac:dyDescent="0.2">
      <c r="D19"/>
      <c r="E19"/>
      <c r="F19"/>
      <c r="G19" s="20">
        <v>147700</v>
      </c>
      <c r="H19" s="4">
        <f t="shared" si="1"/>
        <v>5512</v>
      </c>
      <c r="I19" s="16">
        <v>13</v>
      </c>
    </row>
    <row r="20" spans="1:15" x14ac:dyDescent="0.2">
      <c r="A20" s="3"/>
      <c r="D20"/>
      <c r="E20"/>
      <c r="F20"/>
      <c r="G20" s="20">
        <v>912600</v>
      </c>
      <c r="H20" s="4">
        <f t="shared" si="1"/>
        <v>104949</v>
      </c>
      <c r="I20" s="16">
        <v>11.5</v>
      </c>
    </row>
    <row r="21" spans="1:15" x14ac:dyDescent="0.2">
      <c r="A21" s="18"/>
      <c r="B21" s="19"/>
      <c r="D21" s="31"/>
      <c r="E21" s="31"/>
      <c r="F21" s="31"/>
      <c r="G21" s="31"/>
      <c r="H21" s="34"/>
      <c r="I21" s="34"/>
      <c r="J21" s="32"/>
      <c r="K21" s="32"/>
      <c r="L21" s="32"/>
      <c r="M21" s="32"/>
      <c r="N21" s="32"/>
      <c r="O21" s="32"/>
    </row>
    <row r="22" spans="1:15" x14ac:dyDescent="0.2">
      <c r="D22" s="31"/>
      <c r="E22" s="31"/>
      <c r="F22" s="31"/>
      <c r="G22" s="31"/>
      <c r="H22" s="32"/>
      <c r="I22" s="34"/>
      <c r="J22" s="32"/>
      <c r="K22" s="32"/>
      <c r="L22" s="32"/>
      <c r="M22" s="32"/>
      <c r="N22" s="32"/>
      <c r="O22" s="32"/>
    </row>
    <row r="23" spans="1:15" s="37" customFormat="1" ht="15.75" x14ac:dyDescent="0.25">
      <c r="A23" s="35" t="s">
        <v>13</v>
      </c>
      <c r="B23" s="36"/>
      <c r="D23" s="38"/>
      <c r="E23" s="38"/>
      <c r="F23" s="38"/>
      <c r="G23" s="38"/>
    </row>
    <row r="24" spans="1:15" x14ac:dyDescent="0.2">
      <c r="A24" s="22" t="s">
        <v>14</v>
      </c>
      <c r="D24" s="22" t="s">
        <v>15</v>
      </c>
      <c r="E24" s="2"/>
      <c r="F24" s="10"/>
      <c r="G24" s="10"/>
      <c r="H24" s="10"/>
      <c r="I24" s="10"/>
      <c r="J24" s="22" t="s">
        <v>16</v>
      </c>
    </row>
    <row r="25" spans="1:15" x14ac:dyDescent="0.2">
      <c r="D25" s="23" t="s">
        <v>3</v>
      </c>
      <c r="E25" s="24"/>
      <c r="F25" s="25" t="s">
        <v>4</v>
      </c>
      <c r="G25" s="23" t="s">
        <v>3</v>
      </c>
      <c r="H25" s="24"/>
      <c r="I25" s="25" t="s">
        <v>4</v>
      </c>
      <c r="J25" s="23" t="s">
        <v>3</v>
      </c>
      <c r="K25" s="24"/>
      <c r="L25" s="25" t="s">
        <v>4</v>
      </c>
      <c r="M25" s="23"/>
      <c r="N25" s="24"/>
      <c r="O25" s="25"/>
    </row>
    <row r="26" spans="1:15" x14ac:dyDescent="0.2">
      <c r="A26" s="13" t="s">
        <v>18</v>
      </c>
      <c r="D26" s="26" t="s">
        <v>5</v>
      </c>
      <c r="E26" s="25"/>
      <c r="F26" s="25"/>
      <c r="G26" s="27" t="s">
        <v>6</v>
      </c>
      <c r="H26" s="28"/>
      <c r="I26" s="23"/>
      <c r="J26" s="26"/>
      <c r="K26" s="25"/>
      <c r="L26" s="25"/>
      <c r="M26" s="27"/>
      <c r="N26" s="28"/>
      <c r="O26" s="23"/>
    </row>
    <row r="27" spans="1:15" x14ac:dyDescent="0.2">
      <c r="A27" s="29" t="s">
        <v>7</v>
      </c>
      <c r="B27" s="17">
        <v>0</v>
      </c>
      <c r="D27" s="28">
        <v>0</v>
      </c>
      <c r="E27" s="31">
        <v>0</v>
      </c>
      <c r="F27" s="28">
        <v>0</v>
      </c>
      <c r="G27" s="30">
        <v>0</v>
      </c>
      <c r="H27" s="31">
        <v>0</v>
      </c>
      <c r="I27" s="28">
        <v>0</v>
      </c>
      <c r="J27" s="28">
        <v>0</v>
      </c>
      <c r="K27" s="31">
        <v>0</v>
      </c>
      <c r="L27" s="39">
        <v>0.75</v>
      </c>
      <c r="M27" s="28"/>
      <c r="N27" s="31"/>
      <c r="O27" s="28"/>
    </row>
    <row r="28" spans="1:15" x14ac:dyDescent="0.2">
      <c r="A28" s="18" t="s">
        <v>11</v>
      </c>
      <c r="B28" s="19"/>
      <c r="D28" s="40">
        <v>9600</v>
      </c>
      <c r="E28" s="31">
        <f>D28*F27/100</f>
        <v>0</v>
      </c>
      <c r="F28" s="28">
        <v>0.5</v>
      </c>
      <c r="G28" s="40">
        <v>19300</v>
      </c>
      <c r="H28" s="31">
        <f>G28*I27/100</f>
        <v>0</v>
      </c>
      <c r="I28" s="28">
        <v>0.5</v>
      </c>
      <c r="J28" s="41">
        <v>200000</v>
      </c>
      <c r="K28" s="31">
        <f>J28*L27/1000</f>
        <v>150</v>
      </c>
      <c r="L28" s="39">
        <v>0.75</v>
      </c>
      <c r="M28" s="41"/>
      <c r="N28" s="31"/>
      <c r="O28" s="28"/>
    </row>
    <row r="29" spans="1:15" x14ac:dyDescent="0.2">
      <c r="A29" s="18" t="s">
        <v>9</v>
      </c>
      <c r="B29" s="19">
        <v>0</v>
      </c>
      <c r="D29" s="40">
        <f>D28+2400</f>
        <v>12000</v>
      </c>
      <c r="E29" s="31">
        <f t="shared" ref="E29:E38" si="2">E28+F28*(D29-D28)/100</f>
        <v>12</v>
      </c>
      <c r="F29" s="28">
        <v>1</v>
      </c>
      <c r="G29" s="40">
        <f>G28+4000</f>
        <v>23300</v>
      </c>
      <c r="H29" s="31">
        <f>H28+I28*(G29-G28)/100</f>
        <v>20</v>
      </c>
      <c r="I29" s="28">
        <v>1.5</v>
      </c>
      <c r="J29" s="41">
        <v>400000</v>
      </c>
      <c r="K29" s="31">
        <f>K28+L28*(J29-J28)/1000</f>
        <v>300</v>
      </c>
      <c r="L29" s="39">
        <v>0.75</v>
      </c>
      <c r="M29" s="41"/>
      <c r="N29" s="31"/>
      <c r="O29" s="28"/>
    </row>
    <row r="30" spans="1:15" x14ac:dyDescent="0.2">
      <c r="A30" s="18" t="s">
        <v>10</v>
      </c>
      <c r="B30" s="19">
        <v>0</v>
      </c>
      <c r="D30" s="40">
        <f>D29+3100</f>
        <v>15100</v>
      </c>
      <c r="E30" s="31">
        <f t="shared" si="2"/>
        <v>43</v>
      </c>
      <c r="F30" s="28">
        <v>2</v>
      </c>
      <c r="G30" s="40">
        <f>G29+1000</f>
        <v>24300</v>
      </c>
      <c r="H30" s="31">
        <f>H29+I29*(G30-G29)/100</f>
        <v>35</v>
      </c>
      <c r="I30" s="28">
        <v>2.5</v>
      </c>
      <c r="J30" s="41">
        <v>600000</v>
      </c>
      <c r="K30" s="31">
        <f>K29+L29*(J30-J29)/1000</f>
        <v>450</v>
      </c>
      <c r="L30" s="39">
        <v>0.75</v>
      </c>
      <c r="M30" s="41"/>
      <c r="N30" s="31"/>
      <c r="O30" s="28"/>
    </row>
    <row r="31" spans="1:15" x14ac:dyDescent="0.2">
      <c r="A31" s="29" t="s">
        <v>12</v>
      </c>
      <c r="B31" s="17">
        <v>0</v>
      </c>
      <c r="D31" s="40">
        <f>D30+1100</f>
        <v>16200</v>
      </c>
      <c r="E31" s="31">
        <f t="shared" si="2"/>
        <v>65</v>
      </c>
      <c r="F31" s="28">
        <v>3</v>
      </c>
      <c r="G31" s="40">
        <f>G30+1100</f>
        <v>25400</v>
      </c>
      <c r="H31" s="31">
        <f t="shared" ref="H31:H38" si="3">H30+I30*(G31-G30)/100</f>
        <v>62.5</v>
      </c>
      <c r="I31" s="28">
        <v>3</v>
      </c>
      <c r="J31" s="41">
        <v>800000</v>
      </c>
      <c r="K31" s="31">
        <f>K30+L30*(J31-J30)/1000</f>
        <v>600</v>
      </c>
      <c r="L31" s="39">
        <v>0.75</v>
      </c>
      <c r="M31" s="41"/>
      <c r="N31" s="31"/>
      <c r="O31" s="28"/>
    </row>
    <row r="32" spans="1:15" x14ac:dyDescent="0.2">
      <c r="A32" s="18" t="s">
        <v>11</v>
      </c>
      <c r="D32" s="40">
        <f>D31+1100</f>
        <v>17300</v>
      </c>
      <c r="E32" s="31">
        <f t="shared" si="2"/>
        <v>98</v>
      </c>
      <c r="F32" s="28">
        <v>4</v>
      </c>
      <c r="G32" s="40">
        <f>G31+2000</f>
        <v>27400</v>
      </c>
      <c r="H32" s="31">
        <f t="shared" si="3"/>
        <v>122.5</v>
      </c>
      <c r="I32" s="28">
        <v>3.5</v>
      </c>
      <c r="J32" s="28">
        <v>1000000</v>
      </c>
      <c r="K32" s="31">
        <f>K31+L31*(J32-J31)/1000</f>
        <v>750</v>
      </c>
      <c r="L32" s="39">
        <v>0.75</v>
      </c>
      <c r="M32" s="28"/>
      <c r="N32" s="31"/>
      <c r="O32" s="28"/>
    </row>
    <row r="33" spans="1:15" x14ac:dyDescent="0.2">
      <c r="A33" s="18" t="s">
        <v>9</v>
      </c>
      <c r="B33" s="19">
        <v>0</v>
      </c>
      <c r="D33" s="40">
        <f>D32+2800</f>
        <v>20100</v>
      </c>
      <c r="E33" s="31">
        <f t="shared" si="2"/>
        <v>210</v>
      </c>
      <c r="F33" s="28">
        <v>4.5</v>
      </c>
      <c r="G33" s="40">
        <f>G32+4100</f>
        <v>31500</v>
      </c>
      <c r="H33" s="31">
        <f t="shared" si="3"/>
        <v>266</v>
      </c>
      <c r="I33" s="28">
        <v>4.5</v>
      </c>
      <c r="J33" s="31"/>
      <c r="K33" s="31"/>
      <c r="L33" s="28"/>
      <c r="M33" s="31"/>
      <c r="N33" s="31"/>
      <c r="O33" s="28"/>
    </row>
    <row r="34" spans="1:15" x14ac:dyDescent="0.2">
      <c r="A34" s="18" t="s">
        <v>10</v>
      </c>
      <c r="B34" s="19">
        <v>0</v>
      </c>
      <c r="D34" s="40">
        <f>D33+4200</f>
        <v>24300</v>
      </c>
      <c r="E34" s="31">
        <f t="shared" si="2"/>
        <v>399</v>
      </c>
      <c r="F34" s="28">
        <v>5</v>
      </c>
      <c r="G34" s="40">
        <f>G33+64600</f>
        <v>96100</v>
      </c>
      <c r="H34" s="31">
        <f t="shared" si="3"/>
        <v>3173</v>
      </c>
      <c r="I34" s="28">
        <v>5</v>
      </c>
      <c r="J34" s="32"/>
      <c r="K34" s="32"/>
      <c r="L34" s="32"/>
      <c r="M34" s="32"/>
      <c r="N34" s="32"/>
      <c r="O34" s="32"/>
    </row>
    <row r="35" spans="1:15" x14ac:dyDescent="0.2">
      <c r="A35" s="29"/>
      <c r="B35" s="19"/>
      <c r="D35" s="40">
        <f>D34+82600</f>
        <v>106900</v>
      </c>
      <c r="E35" s="31">
        <f t="shared" si="2"/>
        <v>4529</v>
      </c>
      <c r="F35" s="28">
        <v>5.25</v>
      </c>
      <c r="G35" s="40">
        <f>G34+37600</f>
        <v>133700</v>
      </c>
      <c r="H35" s="31">
        <f t="shared" si="3"/>
        <v>5053</v>
      </c>
      <c r="I35" s="28">
        <v>5.5</v>
      </c>
      <c r="J35" s="32"/>
      <c r="K35" s="32"/>
      <c r="L35" s="32"/>
      <c r="M35" s="32"/>
      <c r="N35" s="32"/>
      <c r="O35" s="32"/>
    </row>
    <row r="36" spans="1:15" x14ac:dyDescent="0.2">
      <c r="A36" s="13" t="s">
        <v>19</v>
      </c>
      <c r="B36" s="19"/>
      <c r="D36" s="40">
        <f>D35+52200</f>
        <v>159100</v>
      </c>
      <c r="E36" s="31">
        <f t="shared" si="2"/>
        <v>7269.5</v>
      </c>
      <c r="F36" s="28">
        <v>5.5</v>
      </c>
      <c r="G36" s="40">
        <f>G35+20600</f>
        <v>154300</v>
      </c>
      <c r="H36" s="31">
        <f t="shared" si="3"/>
        <v>6186</v>
      </c>
      <c r="I36" s="28">
        <v>5.8</v>
      </c>
      <c r="J36" s="32"/>
      <c r="K36" s="32"/>
      <c r="L36" s="32"/>
      <c r="M36" s="32"/>
      <c r="N36" s="32"/>
      <c r="O36" s="32"/>
    </row>
    <row r="37" spans="1:15" x14ac:dyDescent="0.2">
      <c r="A37" s="29" t="s">
        <v>7</v>
      </c>
      <c r="B37" s="17">
        <v>0</v>
      </c>
      <c r="D37" s="40">
        <f>D36+25000</f>
        <v>184100</v>
      </c>
      <c r="E37" s="31">
        <f>E36+F36*(D37-D36)/100</f>
        <v>8644.5</v>
      </c>
      <c r="F37" s="28">
        <v>5.8</v>
      </c>
      <c r="G37" s="40">
        <f>G36+1227400</f>
        <v>1381700</v>
      </c>
      <c r="H37" s="31">
        <f t="shared" si="3"/>
        <v>77375.199999999997</v>
      </c>
      <c r="I37" s="28">
        <v>5.6</v>
      </c>
      <c r="J37" s="32"/>
      <c r="K37" s="32"/>
      <c r="L37" s="32"/>
      <c r="M37" s="32"/>
      <c r="N37" s="32"/>
      <c r="O37" s="32"/>
    </row>
    <row r="38" spans="1:15" x14ac:dyDescent="0.2">
      <c r="A38" s="18" t="s">
        <v>11</v>
      </c>
      <c r="B38" s="19"/>
      <c r="D38" s="40">
        <f>D37+1849200</f>
        <v>2033300</v>
      </c>
      <c r="E38" s="31">
        <f t="shared" si="2"/>
        <v>115898.1</v>
      </c>
      <c r="F38" s="28">
        <v>5.7</v>
      </c>
      <c r="G38" s="40">
        <f>G37+0</f>
        <v>1381700</v>
      </c>
      <c r="H38" s="31">
        <f t="shared" si="3"/>
        <v>77375.199999999997</v>
      </c>
      <c r="I38" s="28">
        <v>5.6</v>
      </c>
      <c r="J38" s="32"/>
      <c r="K38" s="32"/>
      <c r="L38" s="32"/>
      <c r="M38" s="32"/>
      <c r="N38" s="32"/>
      <c r="O38" s="32"/>
    </row>
    <row r="39" spans="1:15" x14ac:dyDescent="0.2">
      <c r="A39" s="18" t="s">
        <v>9</v>
      </c>
      <c r="B39" s="19">
        <v>0</v>
      </c>
      <c r="D39" s="28"/>
      <c r="E39" s="31"/>
      <c r="F39" s="28"/>
      <c r="G39" s="28"/>
      <c r="H39" s="31"/>
      <c r="I39" s="28"/>
      <c r="J39" s="32"/>
      <c r="K39" s="32"/>
      <c r="L39" s="32"/>
      <c r="M39" s="32"/>
      <c r="N39" s="32"/>
      <c r="O39" s="32"/>
    </row>
    <row r="40" spans="1:15" x14ac:dyDescent="0.2">
      <c r="A40" s="18" t="s">
        <v>10</v>
      </c>
      <c r="B40" s="19">
        <v>0</v>
      </c>
      <c r="D40" s="28"/>
      <c r="E40" s="31"/>
      <c r="F40" s="28"/>
      <c r="G40" s="28"/>
      <c r="H40" s="31"/>
      <c r="I40" s="28"/>
      <c r="J40" s="32"/>
      <c r="K40" s="32"/>
      <c r="L40" s="32"/>
      <c r="M40" s="32"/>
      <c r="N40" s="32"/>
      <c r="O40" s="32"/>
    </row>
    <row r="41" spans="1:15" x14ac:dyDescent="0.2">
      <c r="A41" s="29" t="s">
        <v>12</v>
      </c>
      <c r="B41" s="17">
        <v>0</v>
      </c>
      <c r="D41" s="32"/>
      <c r="E41" s="32"/>
      <c r="F41" s="32"/>
      <c r="G41" s="28"/>
      <c r="H41" s="31"/>
      <c r="I41" s="28"/>
      <c r="J41" s="32"/>
      <c r="K41" s="32"/>
      <c r="L41" s="32"/>
      <c r="M41" s="32"/>
      <c r="N41" s="32"/>
      <c r="O41" s="32"/>
    </row>
    <row r="42" spans="1:15" x14ac:dyDescent="0.2">
      <c r="A42" s="18" t="s">
        <v>11</v>
      </c>
      <c r="D42" s="33"/>
      <c r="E42" s="32"/>
      <c r="F42" s="32"/>
      <c r="G42" s="28"/>
      <c r="H42" s="31"/>
      <c r="I42" s="28"/>
      <c r="J42" s="32"/>
      <c r="K42" s="32"/>
      <c r="L42" s="32"/>
      <c r="M42" s="32"/>
      <c r="N42" s="32"/>
      <c r="O42" s="32"/>
    </row>
    <row r="43" spans="1:15" x14ac:dyDescent="0.2">
      <c r="A43" s="18" t="s">
        <v>9</v>
      </c>
      <c r="B43" s="19">
        <v>0</v>
      </c>
      <c r="D43" s="31"/>
      <c r="E43" s="31"/>
      <c r="F43" s="31"/>
      <c r="G43" s="31"/>
      <c r="H43" s="31"/>
      <c r="I43" s="28"/>
      <c r="J43" s="32"/>
      <c r="K43" s="32"/>
      <c r="L43" s="32"/>
      <c r="M43" s="32"/>
      <c r="N43" s="32"/>
      <c r="O43" s="32"/>
    </row>
    <row r="44" spans="1:15" x14ac:dyDescent="0.2">
      <c r="A44" s="18" t="s">
        <v>10</v>
      </c>
      <c r="B44" s="19">
        <v>0</v>
      </c>
      <c r="D44" s="31"/>
      <c r="E44" s="31"/>
      <c r="F44" s="31"/>
      <c r="G44" s="31"/>
      <c r="H44" s="31"/>
      <c r="I44" s="32"/>
      <c r="J44" s="32"/>
      <c r="K44" s="32"/>
      <c r="L44" s="32"/>
      <c r="M44" s="32"/>
      <c r="N44" s="32"/>
      <c r="O44" s="32"/>
    </row>
    <row r="45" spans="1:15" x14ac:dyDescent="0.2">
      <c r="D45" s="31"/>
      <c r="E45" s="31"/>
      <c r="F45" s="31"/>
      <c r="G45" s="31"/>
      <c r="H45" s="32"/>
      <c r="I45" s="34"/>
      <c r="J45" s="32"/>
      <c r="K45" s="32"/>
      <c r="L45" s="32"/>
      <c r="M45" s="32"/>
      <c r="N45" s="32"/>
      <c r="O45" s="32"/>
    </row>
  </sheetData>
  <hyperlinks>
    <hyperlink ref="G1" r:id="rId1" display="© www.berechnungsblaetter.ch 01.01"/>
  </hyperlinks>
  <pageMargins left="0.78740157499999996" right="0.78740157499999996" top="0.82" bottom="0.984251969" header="0.4921259845" footer="0.4921259845"/>
  <pageSetup paperSize="9" scale="62" fitToHeight="4" orientation="landscape" blackAndWhite="1" horizontalDpi="300" verticalDpi="300" r:id="rId2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Tarife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Wiederkehr</dc:creator>
  <cp:lastModifiedBy>Andreas Wiederkehr</cp:lastModifiedBy>
  <dcterms:created xsi:type="dcterms:W3CDTF">2023-02-06T08:16:47Z</dcterms:created>
  <dcterms:modified xsi:type="dcterms:W3CDTF">2023-02-06T08:20:40Z</dcterms:modified>
</cp:coreProperties>
</file>